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HAR140810_SBATS_datafraction" localSheetId="0">Sheet1!$A$3:$AI$22</definedName>
  </definedNames>
  <calcPr calcId="145621"/>
  <fileRecoveryPr repairLoad="1"/>
</workbook>
</file>

<file path=xl/calcChain.xml><?xml version="1.0" encoding="utf-8"?>
<calcChain xmlns="http://schemas.openxmlformats.org/spreadsheetml/2006/main">
  <c r="L10" i="1" l="1"/>
  <c r="L8" i="1"/>
  <c r="L7" i="1"/>
  <c r="K8" i="1"/>
  <c r="F9" i="1" l="1"/>
  <c r="E9" i="1"/>
  <c r="D4" i="1"/>
  <c r="D5" i="1"/>
  <c r="D6" i="1"/>
  <c r="D7" i="1"/>
  <c r="D8" i="1"/>
  <c r="D15" i="1"/>
  <c r="D9" i="1"/>
  <c r="D10" i="1"/>
  <c r="D11" i="1"/>
  <c r="D12" i="1"/>
  <c r="D13" i="1"/>
  <c r="D14" i="1"/>
</calcChain>
</file>

<file path=xl/connections.xml><?xml version="1.0" encoding="utf-8"?>
<connections xmlns="http://schemas.openxmlformats.org/spreadsheetml/2006/main">
  <connection id="1" name="HAR140810-SBATS-datafraction" type="6" refreshedVersion="4" background="1" saveData="1">
    <textPr sourceFile="C:\Users\John\Box Sync\Research\HARBOR\FlightData\HAR140810\HAR140810-SBATS-datafraction.txt" space="1" comma="1" semicolon="1" consecutive="1" delimiter=":">
      <textFields count="12">
        <textField type="skip"/>
        <textField type="skip"/>
        <textField type="skip"/>
        <textField type="skip"/>
        <textField type="skip"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<sst xmlns="http://schemas.openxmlformats.org/spreadsheetml/2006/main" count="30" uniqueCount="21">
  <si>
    <t>HAR140810 This is the only data we got. Used for estimating the flight.</t>
  </si>
  <si>
    <t>Alt (ft)</t>
  </si>
  <si>
    <t xml:space="preserve">Lat. </t>
  </si>
  <si>
    <t xml:space="preserve">Long. </t>
  </si>
  <si>
    <t>Time (MDT)</t>
  </si>
  <si>
    <t>hr</t>
  </si>
  <si>
    <t>min</t>
  </si>
  <si>
    <t>sec</t>
  </si>
  <si>
    <t>MET (min)</t>
  </si>
  <si>
    <t>WB1</t>
  </si>
  <si>
    <t>KF7</t>
  </si>
  <si>
    <t>(Estimate)</t>
  </si>
  <si>
    <t xml:space="preserve">Analysis shows 1188 feet per second for the trip to the tropopause. </t>
  </si>
  <si>
    <t xml:space="preserve">Based on data from HAR140809 (the day before this flight) the stratosphere starts at about 38,000 ft and the velocity drops 12.1%. </t>
  </si>
  <si>
    <t>Trop</t>
  </si>
  <si>
    <t>Strat</t>
  </si>
  <si>
    <t>Velocity (ft/min)</t>
  </si>
  <si>
    <t>Time to 38kft (min)</t>
  </si>
  <si>
    <t xml:space="preserve">Time for launch to burst = 87 minutes. </t>
  </si>
  <si>
    <t xml:space="preserve">Additional height (ft) </t>
  </si>
  <si>
    <t>Altitude est. (ft)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</si>
</sst>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2" x14ac:knownFonts="1"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/>
    </xf>
    <xf numFmtId="0" fontId="1" fillId="2" borderId="0" xfId="0" applyFont="1" applyFill="1"/>
    <xf numFmtId="1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056549749463136"/>
          <c:y val="0.15307886504189591"/>
          <c:w val="0.83026570542318578"/>
          <c:h val="0.670408899763695"/>
        </c:manualLayout>
      </c:layout>
      <c:scatterChart>
        <c:scatterStyle val="lineMarker"/>
        <c:varyColors val="0"/>
        <c:ser>
          <c:idx val="0"/>
          <c:order val="0"/>
          <c:tx>
            <c:v>KF7WII</c:v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22859922263043736"/>
                  <c:y val="4.835468543615954E-2"/>
                </c:manualLayout>
              </c:layout>
              <c:tx>
                <c:rich>
                  <a:bodyPr/>
                  <a:lstStyle/>
                  <a:p>
                    <a:pPr>
                      <a:defRPr sz="1400"/>
                    </a:pPr>
                    <a:r>
                      <a:rPr lang="en-US" sz="1400"/>
                      <a:t>y = 1187.9 t + 4467.7
R² = 0.9998</a:t>
                    </a:r>
                  </a:p>
                </c:rich>
              </c:tx>
              <c:numFmt formatCode="General" sourceLinked="0"/>
              <c:spPr>
                <a:solidFill>
                  <a:schemeClr val="lt1"/>
                </a:solidFill>
                <a:ln w="25400" cap="flat" cmpd="sng" algn="ctr">
                  <a:solidFill>
                    <a:schemeClr val="accent2"/>
                  </a:solidFill>
                  <a:prstDash val="solid"/>
                </a:ln>
                <a:effectLst/>
              </c:spPr>
            </c:trendlineLbl>
          </c:trendline>
          <c:xVal>
            <c:numRef>
              <c:f>Sheet1!$D$9:$D$15</c:f>
              <c:numCache>
                <c:formatCode>0.00</c:formatCode>
                <c:ptCount val="7"/>
                <c:pt idx="0">
                  <c:v>0.25</c:v>
                </c:pt>
                <c:pt idx="1">
                  <c:v>0.38333333333333336</c:v>
                </c:pt>
                <c:pt idx="2">
                  <c:v>1.4</c:v>
                </c:pt>
                <c:pt idx="3">
                  <c:v>2.4</c:v>
                </c:pt>
                <c:pt idx="4">
                  <c:v>3.3833333333333333</c:v>
                </c:pt>
                <c:pt idx="5">
                  <c:v>4.3833333333333337</c:v>
                </c:pt>
                <c:pt idx="6">
                  <c:v>21.4</c:v>
                </c:pt>
              </c:numCache>
            </c:numRef>
          </c:xVal>
          <c:yVal>
            <c:numRef>
              <c:f>Sheet1!$G$9:$G$15</c:f>
              <c:numCache>
                <c:formatCode>General</c:formatCode>
                <c:ptCount val="7"/>
                <c:pt idx="0">
                  <c:v>4934</c:v>
                </c:pt>
                <c:pt idx="1">
                  <c:v>4996</c:v>
                </c:pt>
                <c:pt idx="2">
                  <c:v>6181</c:v>
                </c:pt>
                <c:pt idx="3">
                  <c:v>7247</c:v>
                </c:pt>
                <c:pt idx="4">
                  <c:v>8353</c:v>
                </c:pt>
                <c:pt idx="5">
                  <c:v>9537</c:v>
                </c:pt>
                <c:pt idx="6">
                  <c:v>29940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39808"/>
        <c:axId val="115641728"/>
      </c:scatterChart>
      <c:valAx>
        <c:axId val="115639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MET (min)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115641728"/>
        <c:crosses val="autoZero"/>
        <c:crossBetween val="midCat"/>
      </c:valAx>
      <c:valAx>
        <c:axId val="11564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Altitude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1563980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161926</xdr:colOff>
      <xdr:row>15</xdr:row>
      <xdr:rowOff>85725</xdr:rowOff>
    </xdr:from>
    <xdr:to>
      <xdr:col>11</xdr:col>
      <xdr:colOff>361951</xdr:colOff>
      <xdr:row>41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HAR140810-SBATS-datafracti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topLeftCell="A7" workbookViewId="0">
      <selection activeCell="K12" sqref="K12"/>
    </sheetView>
  </sheetViews>
  <sheetFormatPr defaultRowHeight="15" x14ac:dyDescent="0.25"/>
  <cols>
    <col min="1" max="1" width="5.140625" customWidth="1"/>
    <col min="2" max="2" width="4.28515625" customWidth="1"/>
    <col min="3" max="3" width="8.85546875" customWidth="1"/>
    <col min="4" max="4" width="10" bestFit="1" customWidth="1"/>
    <col min="5" max="5" width="12.85546875" customWidth="1"/>
    <col min="6" max="6" width="13.7109375" customWidth="1"/>
    <col min="7" max="7" width="12.7109375" bestFit="1" customWidth="1"/>
    <col min="8" max="8" width="10" bestFit="1" customWidth="1"/>
    <col min="9" max="9" width="6.140625" customWidth="1"/>
    <col min="10" max="10" width="5.140625" bestFit="1" customWidth="1"/>
    <col min="11" max="11" width="16.7109375" customWidth="1"/>
    <col min="12" max="12" width="18.140625" bestFit="1" customWidth="1"/>
    <col min="13" max="13" width="5.140625" customWidth="1"/>
    <col min="14" max="14" width="9.7109375" bestFit="1" customWidth="1"/>
    <col min="15" max="15" width="4.85546875" customWidth="1"/>
    <col min="16" max="16" width="5.85546875" customWidth="1"/>
    <col min="17" max="17" width="6.42578125" customWidth="1"/>
    <col min="18" max="18" width="4.42578125" customWidth="1"/>
    <col min="19" max="19" width="7.7109375" customWidth="1"/>
    <col min="20" max="20" width="6.85546875" customWidth="1"/>
    <col min="21" max="21" width="4" customWidth="1"/>
    <col min="22" max="22" width="5.28515625" customWidth="1"/>
    <col min="23" max="23" width="6.42578125" customWidth="1"/>
    <col min="24" max="24" width="6" customWidth="1"/>
    <col min="25" max="25" width="3.85546875" customWidth="1"/>
    <col min="26" max="26" width="5.28515625" customWidth="1"/>
    <col min="27" max="27" width="4" customWidth="1"/>
    <col min="28" max="28" width="6.140625" customWidth="1"/>
    <col min="29" max="29" width="2.42578125" customWidth="1"/>
    <col min="30" max="30" width="3.7109375" customWidth="1"/>
    <col min="31" max="31" width="10" bestFit="1" customWidth="1"/>
    <col min="32" max="32" width="10.5703125" bestFit="1" customWidth="1"/>
    <col min="33" max="33" width="2.42578125" customWidth="1"/>
    <col min="34" max="34" width="4.85546875" customWidth="1"/>
    <col min="35" max="35" width="6.7109375" customWidth="1"/>
  </cols>
  <sheetData>
    <row r="1" spans="1:13" x14ac:dyDescent="0.25">
      <c r="A1" t="s">
        <v>0</v>
      </c>
    </row>
    <row r="2" spans="1:13" x14ac:dyDescent="0.25">
      <c r="A2" t="s">
        <v>4</v>
      </c>
      <c r="I2" t="s">
        <v>18</v>
      </c>
    </row>
    <row r="3" spans="1:13" x14ac:dyDescent="0.25">
      <c r="A3" s="2" t="s">
        <v>5</v>
      </c>
      <c r="B3" s="2" t="s">
        <v>6</v>
      </c>
      <c r="C3" s="2" t="s">
        <v>7</v>
      </c>
      <c r="D3" s="1" t="s">
        <v>8</v>
      </c>
      <c r="E3" s="1" t="s">
        <v>2</v>
      </c>
      <c r="F3" s="1" t="s">
        <v>3</v>
      </c>
      <c r="G3" s="1" t="s">
        <v>1</v>
      </c>
      <c r="I3" t="s">
        <v>12</v>
      </c>
    </row>
    <row r="4" spans="1:13" x14ac:dyDescent="0.25">
      <c r="A4" s="2">
        <v>10</v>
      </c>
      <c r="B4" s="2">
        <v>38</v>
      </c>
      <c r="C4" s="2">
        <v>23</v>
      </c>
      <c r="D4" s="4">
        <f t="shared" ref="D4:D14" si="0">(B4-42)+(C4/60)</f>
        <v>-3.6166666666666667</v>
      </c>
      <c r="E4" s="3">
        <v>40.1999908425</v>
      </c>
      <c r="F4" s="3">
        <v>-109.859666667</v>
      </c>
      <c r="G4">
        <v>4934</v>
      </c>
      <c r="H4" t="s">
        <v>10</v>
      </c>
      <c r="I4" t="s">
        <v>13</v>
      </c>
    </row>
    <row r="5" spans="1:13" x14ac:dyDescent="0.25">
      <c r="A5" s="2">
        <v>10</v>
      </c>
      <c r="B5" s="2">
        <v>39</v>
      </c>
      <c r="C5" s="2">
        <v>24</v>
      </c>
      <c r="D5" s="4">
        <f t="shared" si="0"/>
        <v>-2.6</v>
      </c>
      <c r="E5" s="3">
        <v>40.1999908425</v>
      </c>
      <c r="F5" s="3">
        <v>-109.859666667</v>
      </c>
      <c r="G5">
        <v>4934</v>
      </c>
      <c r="H5" t="s">
        <v>10</v>
      </c>
    </row>
    <row r="6" spans="1:13" x14ac:dyDescent="0.25">
      <c r="A6" s="2">
        <v>10</v>
      </c>
      <c r="B6" s="2">
        <v>40</v>
      </c>
      <c r="C6" s="2">
        <v>49</v>
      </c>
      <c r="D6" s="4">
        <f t="shared" si="0"/>
        <v>-1.1833333333333333</v>
      </c>
      <c r="E6" s="3">
        <v>40.200021978000002</v>
      </c>
      <c r="F6" s="3">
        <v>-109.859650183</v>
      </c>
      <c r="G6">
        <v>4897</v>
      </c>
      <c r="H6" t="s">
        <v>9</v>
      </c>
      <c r="K6" t="s">
        <v>16</v>
      </c>
    </row>
    <row r="7" spans="1:13" x14ac:dyDescent="0.25">
      <c r="A7" s="2">
        <v>10</v>
      </c>
      <c r="B7" s="2">
        <v>41</v>
      </c>
      <c r="C7" s="2">
        <v>23</v>
      </c>
      <c r="D7" s="4">
        <f t="shared" si="0"/>
        <v>-0.6166666666666667</v>
      </c>
      <c r="E7" s="3">
        <v>40.1999908425</v>
      </c>
      <c r="F7" s="3">
        <v>-109.859666667</v>
      </c>
      <c r="G7">
        <v>4934</v>
      </c>
      <c r="H7" t="s">
        <v>10</v>
      </c>
      <c r="J7" t="s">
        <v>14</v>
      </c>
      <c r="K7" s="1">
        <v>1188</v>
      </c>
      <c r="L7" s="5">
        <f>(38000-G9)/K7</f>
        <v>27.833333333333332</v>
      </c>
      <c r="M7" t="s">
        <v>17</v>
      </c>
    </row>
    <row r="8" spans="1:13" x14ac:dyDescent="0.25">
      <c r="A8" s="2">
        <v>10</v>
      </c>
      <c r="B8" s="2">
        <v>41</v>
      </c>
      <c r="C8" s="2">
        <v>49</v>
      </c>
      <c r="D8" s="4">
        <f t="shared" si="0"/>
        <v>-0.18333333333333335</v>
      </c>
      <c r="E8" s="3">
        <v>40.200021978000002</v>
      </c>
      <c r="F8" s="3">
        <v>-109.859650183</v>
      </c>
      <c r="G8">
        <v>4897</v>
      </c>
      <c r="H8" t="s">
        <v>9</v>
      </c>
      <c r="J8" t="s">
        <v>15</v>
      </c>
      <c r="K8" s="5">
        <f>K7*(1-0.121)</f>
        <v>1044.252</v>
      </c>
      <c r="L8" s="5">
        <f>(87-28)*K8</f>
        <v>61610.867999999995</v>
      </c>
      <c r="M8" t="s">
        <v>19</v>
      </c>
    </row>
    <row r="9" spans="1:13" x14ac:dyDescent="0.25">
      <c r="A9" s="2">
        <v>10</v>
      </c>
      <c r="B9" s="2">
        <v>42</v>
      </c>
      <c r="C9" s="2">
        <v>15</v>
      </c>
      <c r="D9" s="4">
        <f t="shared" si="0"/>
        <v>0.25</v>
      </c>
      <c r="E9" s="3">
        <f>AVERAGE(E4,E5,E7)</f>
        <v>40.1999908425</v>
      </c>
      <c r="F9" s="3">
        <f>AVERAGE(F4,F5,F7)</f>
        <v>-109.859666667</v>
      </c>
      <c r="G9">
        <v>4934</v>
      </c>
      <c r="H9" t="s">
        <v>11</v>
      </c>
    </row>
    <row r="10" spans="1:13" ht="15.75" x14ac:dyDescent="0.25">
      <c r="A10" s="2">
        <v>10</v>
      </c>
      <c r="B10" s="2">
        <v>42</v>
      </c>
      <c r="C10" s="2">
        <v>23</v>
      </c>
      <c r="D10" s="4">
        <f t="shared" si="0"/>
        <v>0.38333333333333336</v>
      </c>
      <c r="E10" s="3">
        <v>40.2002802198</v>
      </c>
      <c r="F10" s="3">
        <v>-109.859714286</v>
      </c>
      <c r="G10">
        <v>4996</v>
      </c>
      <c r="H10" t="s">
        <v>10</v>
      </c>
      <c r="K10" s="6" t="s">
        <v>20</v>
      </c>
      <c r="L10" s="7">
        <f>38000+L8</f>
        <v>99610.867999999988</v>
      </c>
    </row>
    <row r="11" spans="1:13" x14ac:dyDescent="0.25">
      <c r="A11" s="2">
        <v>10</v>
      </c>
      <c r="B11" s="2">
        <v>43</v>
      </c>
      <c r="C11" s="2">
        <v>24</v>
      </c>
      <c r="D11" s="4">
        <f t="shared" si="0"/>
        <v>1.4</v>
      </c>
      <c r="E11" s="3">
        <v>40.200811355299997</v>
      </c>
      <c r="F11" s="3">
        <v>-109.860694139</v>
      </c>
      <c r="G11">
        <v>6181</v>
      </c>
      <c r="H11" t="s">
        <v>10</v>
      </c>
    </row>
    <row r="12" spans="1:13" x14ac:dyDescent="0.25">
      <c r="A12" s="2">
        <v>10</v>
      </c>
      <c r="B12" s="2">
        <v>44</v>
      </c>
      <c r="C12" s="2">
        <v>24</v>
      </c>
      <c r="D12" s="4">
        <f t="shared" si="0"/>
        <v>2.4</v>
      </c>
      <c r="E12" s="3">
        <v>40.200379120900003</v>
      </c>
      <c r="F12" s="3">
        <v>-109.862855311</v>
      </c>
      <c r="G12">
        <v>7247</v>
      </c>
      <c r="H12" t="s">
        <v>10</v>
      </c>
    </row>
    <row r="13" spans="1:13" x14ac:dyDescent="0.25">
      <c r="A13" s="2">
        <v>10</v>
      </c>
      <c r="B13" s="2">
        <v>45</v>
      </c>
      <c r="C13" s="2">
        <v>23</v>
      </c>
      <c r="D13" s="4">
        <f t="shared" si="0"/>
        <v>3.3833333333333333</v>
      </c>
      <c r="E13" s="3">
        <v>40.198417582399998</v>
      </c>
      <c r="F13" s="3">
        <v>-109.865512821</v>
      </c>
      <c r="G13">
        <v>8353</v>
      </c>
      <c r="H13" t="s">
        <v>10</v>
      </c>
    </row>
    <row r="14" spans="1:13" x14ac:dyDescent="0.25">
      <c r="A14" s="2">
        <v>10</v>
      </c>
      <c r="B14" s="2">
        <v>46</v>
      </c>
      <c r="C14" s="2">
        <v>23</v>
      </c>
      <c r="D14" s="4">
        <f t="shared" si="0"/>
        <v>4.3833333333333337</v>
      </c>
      <c r="E14" s="3">
        <v>40.196800366300003</v>
      </c>
      <c r="F14" s="3">
        <v>-109.867542125</v>
      </c>
      <c r="G14">
        <v>9537</v>
      </c>
      <c r="H14" t="s">
        <v>10</v>
      </c>
    </row>
    <row r="15" spans="1:13" x14ac:dyDescent="0.25">
      <c r="A15" s="2">
        <v>11</v>
      </c>
      <c r="B15" s="2">
        <v>3</v>
      </c>
      <c r="C15" s="2">
        <v>24</v>
      </c>
      <c r="D15" s="4">
        <f>(B15+18)+(C15/60)</f>
        <v>21.4</v>
      </c>
      <c r="E15" s="3">
        <v>40.186252747300003</v>
      </c>
      <c r="F15" s="3">
        <v>-109.852701465</v>
      </c>
      <c r="G15">
        <v>29940</v>
      </c>
      <c r="H15" t="s">
        <v>10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Sheet1!HAR140810_SBATS_datafraction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2014-08-13T15:24:47Z</dcterms:modified>
</cp:coreProperties>
</file>